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คำนวณค่า FTE\2569-05-12 คลิปแนะนำ\"/>
    </mc:Choice>
  </mc:AlternateContent>
  <xr:revisionPtr revIDLastSave="0" documentId="8_{62DAF1B9-989D-46CE-B39A-EF7D84F61BF1}" xr6:coauthVersionLast="47" xr6:coauthVersionMax="47" xr10:uidLastSave="{00000000-0000-0000-0000-000000000000}"/>
  <bookViews>
    <workbookView xWindow="-28920" yWindow="-120" windowWidth="29040" windowHeight="15840" xr2:uid="{C4EA456E-331D-4430-A1CF-685E91219CAD}"/>
  </bookViews>
  <sheets>
    <sheet name="MTEP 1-2568" sheetId="11" r:id="rId1"/>
    <sheet name="MTEP 2-2568" sheetId="13" r:id="rId2"/>
    <sheet name="ตารางคำนวณ (รวม) MTEP-2568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3" l="1"/>
  <c r="G9" i="13" s="1"/>
  <c r="F8" i="13"/>
  <c r="F7" i="13"/>
  <c r="F5" i="13"/>
  <c r="G5" i="13" s="1"/>
  <c r="F4" i="13"/>
  <c r="F3" i="13"/>
  <c r="F6" i="13"/>
  <c r="D22" i="13" s="1"/>
  <c r="D10" i="13"/>
  <c r="F10" i="11"/>
  <c r="G10" i="11" s="1"/>
  <c r="F9" i="11"/>
  <c r="F8" i="11"/>
  <c r="E23" i="11" s="1"/>
  <c r="D4" i="15" s="1"/>
  <c r="D6" i="15" s="1"/>
  <c r="F6" i="11"/>
  <c r="F5" i="11"/>
  <c r="F4" i="11"/>
  <c r="F3" i="11"/>
  <c r="D23" i="11" s="1"/>
  <c r="C4" i="15" s="1"/>
  <c r="D11" i="11"/>
  <c r="F7" i="11"/>
  <c r="C5" i="15" l="1"/>
  <c r="C6" i="15" s="1"/>
  <c r="G10" i="13"/>
  <c r="C22" i="13" s="1"/>
  <c r="C25" i="13" s="1"/>
  <c r="C26" i="13" s="1"/>
  <c r="B5" i="15" s="1"/>
  <c r="F10" i="13"/>
  <c r="G11" i="11"/>
  <c r="C23" i="11" s="1"/>
  <c r="C26" i="11" s="1"/>
  <c r="C27" i="11" s="1"/>
  <c r="B4" i="15" s="1"/>
  <c r="F11" i="11"/>
  <c r="B6" i="15" l="1"/>
</calcChain>
</file>

<file path=xl/sharedStrings.xml><?xml version="1.0" encoding="utf-8"?>
<sst xmlns="http://schemas.openxmlformats.org/spreadsheetml/2006/main" count="117" uniqueCount="80">
  <si>
    <t>การคิดชั่วโมงการสอน</t>
  </si>
  <si>
    <t>1. นำคะแนนตามตารางมาเรียงจากค่าน้อยไปมาก (ดังตารางที่ 1)</t>
  </si>
  <si>
    <t>3. ในกรณีที่ตัวเลขค่าคะแนนในตำแหน่งที่ 1 และ 2 ในภาพเท่ากันไม่จำเป็นต้องนำ 2 ไปหารคะแนนในรายวิชา</t>
  </si>
  <si>
    <t>Total</t>
  </si>
  <si>
    <t>การคำนวณ FTE ของ อาจารย์ท่านนี้ คิดเฉพาะภาระงานในหลักสูตร และคิดภาระงานวิจัยและบริการวิชาการตามชั่วโมงการทำงานจริง</t>
  </si>
  <si>
    <t>การคำนวณ FTE ของ อาจารย์ท่านนี้ คิดเฉพาะภาระงานนอกหลักสูตร</t>
  </si>
  <si>
    <t>Track การสอน</t>
  </si>
  <si>
    <t>ชั่วโมงการทำงาน</t>
  </si>
  <si>
    <t>ค่า FTE วิชาชีพพื้นฐาน (นอกหลักสูตร)</t>
  </si>
  <si>
    <t>ค่า FTE วิชา GE</t>
  </si>
  <si>
    <t>การสอน</t>
  </si>
  <si>
    <t>การบริการวิชาการ</t>
  </si>
  <si>
    <t>รวมชั่วโมงทั้งหมด</t>
  </si>
  <si>
    <t>ค่า FTE ในหลักสูตร</t>
  </si>
  <si>
    <t>การคำนวณชั่วโมงการสอนในภาคการศึกษาที่ 1/2568</t>
  </si>
  <si>
    <t>2. แล้วนำ 2 ไปหารคะแนนในรายวิชาที่ได้จัดเรียง (จำนวนรายวิชาที่ต้องหาร 2 จำนวนเท่าไรนั้น</t>
  </si>
  <si>
    <t xml:space="preserve">   ให้พิจารณาจากผลรวมของคะแนนของช่องตารางที่หารเท่ากับจำนวนตัวเลขตำแหน่งที่ 2 ตามภาพ)</t>
  </si>
  <si>
    <t>ภาระงานเทียบเท่าเต็มเวลาของอาจารย์ (Full-Time Equivalent : FTE) - การคำนวณค่า FTE</t>
  </si>
  <si>
    <t>การคำนวณชั่วโมงการสอนในภาคการศึกษาที่ 2/2568</t>
  </si>
  <si>
    <t>-</t>
  </si>
  <si>
    <t>ค่า FTE ปีการศึกษา 2568</t>
  </si>
  <si>
    <t>ค่า FTE ภาคการศึกษาที่ 1/2568</t>
  </si>
  <si>
    <t>ค่า FTE ภาคการศึกษาที่ 2/2568</t>
  </si>
  <si>
    <t>ค่าเฉลี่ย FTE ในหลักสูตร</t>
  </si>
  <si>
    <t>สรุปค่า FTE ปีการศึกษา 2568</t>
  </si>
  <si>
    <t>ชื่อวิชา
(1)</t>
  </si>
  <si>
    <t>คะแนน
(3)</t>
  </si>
  <si>
    <t>คำนวณ
(3)/(4)</t>
  </si>
  <si>
    <t>รายวิชาที่สอน
ในหลักสูตร</t>
  </si>
  <si>
    <t>ในหลักสูตร</t>
  </si>
  <si>
    <t>ค่า FTE วิชาชีพพื้นฐาน (วิชาที่สอนนอกหลักสูตร)</t>
  </si>
  <si>
    <t>ค่า FTE ในหลักสูตรรวม 2 ภาคการศึกษา</t>
  </si>
  <si>
    <t>(ภาระการสอน+วิจัย+บริการวิชาการ)</t>
  </si>
  <si>
    <t>TEN3N</t>
  </si>
  <si>
    <t>EN1R2-ม.6
(เกณฑ์67)</t>
  </si>
  <si>
    <t>TEM1N(เกณฑ์65)</t>
  </si>
  <si>
    <t>EN1R(ม.6)</t>
  </si>
  <si>
    <t>EN2R2(ม.6)
(นอกแผน)</t>
  </si>
  <si>
    <t>EN2R2(ม.6)
(เกณฑ์67)</t>
  </si>
  <si>
    <t>TEM1N
(เกณฑ์65)</t>
  </si>
  <si>
    <t>EN1R
(เกณฑ์67)</t>
  </si>
  <si>
    <t>MTEP1Q แผน1B
(เกณฑ์65)</t>
  </si>
  <si>
    <t>ลำดับ</t>
  </si>
  <si>
    <t>Basic Pulse and Digital Circuits Practice -
งานพื้นฐานวงจรพัลส์และดิจิตอล</t>
  </si>
  <si>
    <t>Basic Pulse and Digital Circuits Practice -
งานพื้นฐานวงจรพัลส์และดิจิทัล</t>
  </si>
  <si>
    <t>Control and Embedded System -
ระบบควบคุมและระบบสมองกลฝังตัว</t>
  </si>
  <si>
    <t>Numerical Method for Electrical Engineering -
วิธีการทางตัวเลขสำหรับวิศวกรรมไฟฟ้า</t>
  </si>
  <si>
    <t>Electronics Devices and Circuits -
อุปกรณ์และวงจรอิเล็กทรอนิกส์</t>
  </si>
  <si>
    <t>Industrial Robotics -
หุ่นยนต์ในงานอุตสาหกรรม</t>
  </si>
  <si>
    <t>Computer Programming -
โปรแกรมภาษาคอมพิวเตอร์</t>
  </si>
  <si>
    <t>หาร 2 (4)
ให้เริ่มหารจากค่าคะแนนน้อยไปมาก</t>
  </si>
  <si>
    <t>คะแนนรวม
จากระบบ WE</t>
  </si>
  <si>
    <t>TEM</t>
  </si>
  <si>
    <t>TEN</t>
  </si>
  <si>
    <t>4. คิดค่าภาระงานสอนเฉพาะในหลักสูตร จากตารางอาจารย์ท่านนี้สอนหลักสูตร MTEP ดังนั้น ภาระงานสอนในหลักสูตร : 12.75 ชั่วโมง</t>
  </si>
  <si>
    <t>TEM2N</t>
  </si>
  <si>
    <t>EN2R2-ม.6(เกณฑ์67)</t>
  </si>
  <si>
    <t>Computer Programming - การโปรแกรมคอมพิวเตอร์</t>
  </si>
  <si>
    <t>Research Methodology in Education - ระเบียบวิธีวิจัยทางการศึกษา</t>
  </si>
  <si>
    <t>Seminar in Electrical Engineering Education 1 - สัมมนาทางด้านวิศวกรรมไฟฟ้าศึกษา 1</t>
  </si>
  <si>
    <t>Industrial Robotics - หุ่นยนต์ในงานอุตสาหกรรม</t>
  </si>
  <si>
    <t>Smart Electronics - อิเล็กทรอนิกส์อัจฉริยะ</t>
  </si>
  <si>
    <t>Electronics Project - โครงการอิเล็กทรอนิกส์</t>
  </si>
  <si>
    <t>MTEP1Qแผน1B(เกณฑ์65)</t>
  </si>
  <si>
    <t>EN1R1-ปวช.(เกณฑ์67)</t>
  </si>
  <si>
    <t>4. คิดค่าภาระงานสอนเฉพาะในหลักสูตร จากตารางอาจารย์ท่านนี้สอนหลักสูตร MTEP ดังนั้น ภาระงานสอนในหลักสูตร : 1.875 + 13.5 = 15.375 ชั่วโมง</t>
  </si>
  <si>
    <t xml:space="preserve">การวิจัย </t>
  </si>
  <si>
    <t>การวิจัย (ช่องยังไม่ตรวจสอบ)</t>
  </si>
  <si>
    <t>การบริการวิชาการ (ช่องยังไม่ตรวจสอบ)</t>
  </si>
  <si>
    <t>กลุ่ม
(2)</t>
  </si>
  <si>
    <t>ภาระงานทางด้านการสอน วิจัย และบริการวิชาการ = 12.1+8+2= 22.75 ชั่วโมง</t>
  </si>
  <si>
    <t>เท่ากับ 22.75/35 = 0.65 FTE</t>
  </si>
  <si>
    <t>ภาระงานทางด้านการสอนให้หลักสูตร TEM = 2.5 ชั่วโมง เท่ากับ 2.5/35 = 0.07 FTE</t>
  </si>
  <si>
    <t>ภาระงานทางด้านการสอนให้หลักสูตร TEN = 11 ชั่วโมง เท่ากับ 11/35 = 0.31 FTE</t>
  </si>
  <si>
    <t>ภาระงานทางด้านการสอน วิจัย และบริการวิชาการ = 15.375+6+0 = 21.375 ชั่วโมง</t>
  </si>
  <si>
    <t>เท่ากับ 21.375/35 = 0.61 FTE</t>
  </si>
  <si>
    <t>ภาระงานทางด้านการสอนให้หลักสูตร TEM = 2.5 ชั่วโมง เท่ากับ (1+5)/35 = 0.17 FTE</t>
  </si>
  <si>
    <r>
      <t>** เนื่องจากมีกลุ่มเดียว 2 รายวิชา ให้นำค่าใน</t>
    </r>
    <r>
      <rPr>
        <sz val="16"/>
        <color rgb="FFFF0000"/>
        <rFont val="TH Sarabun New"/>
        <family val="2"/>
      </rPr>
      <t xml:space="preserve"> ช่องคำนวณ (4) </t>
    </r>
    <r>
      <rPr>
        <sz val="16"/>
        <color rgb="FF0000FF"/>
        <rFont val="TH Sarabun New"/>
        <family val="2"/>
      </rPr>
      <t>มาบวกกันก่อน ค่อยหาร 35</t>
    </r>
  </si>
  <si>
    <t>ค่า FTE วิชาชีพพื้นฐาน
(วิชาที่สอนนอกหลักสูตร)</t>
  </si>
  <si>
    <t>คะแนนที่ได้
(จำนวนชั่วโมงทั้งหมด-ML)
จากระบบ 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</si>
</sst>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FF"/>
      <name val="TH Sarabun New"/>
      <family val="2"/>
    </font>
    <font>
      <b/>
      <sz val="16"/>
      <color rgb="FF0000FF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8"/>
      <name val="Tahoma"/>
      <family val="2"/>
      <charset val="222"/>
      <scheme val="minor"/>
    </font>
    <font>
      <sz val="16"/>
      <color rgb="FFFF0000"/>
      <name val="TH Sarabun New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8" xfId="0" quotePrefix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0" xfId="0" applyFont="1"/>
    <xf numFmtId="0" fontId="5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1" fillId="0" borderId="7" xfId="0" applyFont="1" applyBorder="1"/>
    <xf numFmtId="0" fontId="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2" fillId="0" borderId="9" xfId="0" applyFont="1" applyBorder="1"/>
    <xf numFmtId="0" fontId="6" fillId="0" borderId="9" xfId="0" applyFont="1" applyBorder="1"/>
    <xf numFmtId="0" fontId="1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187" fontId="4" fillId="0" borderId="7" xfId="0" applyNumberFormat="1" applyFont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7</xdr:col>
      <xdr:colOff>649202</xdr:colOff>
      <xdr:row>63</xdr:row>
      <xdr:rowOff>94760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602455D-A62F-4CF4-BB6D-609C3DA5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18559"/>
          <a:ext cx="15003937" cy="8868966"/>
        </a:xfrm>
        <a:prstGeom prst="rect">
          <a:avLst/>
        </a:prstGeom>
      </xdr:spPr>
    </xdr:pic>
    <xdr:clientData/>
  </xdr:twoCellAnchor>
  <xdr:twoCellAnchor>
    <xdr:from>
      <xdr:col>6</xdr:col>
      <xdr:colOff>1512794</xdr:colOff>
      <xdr:row>53</xdr:row>
      <xdr:rowOff>128308</xdr:rowOff>
    </xdr:from>
    <xdr:to>
      <xdr:col>7</xdr:col>
      <xdr:colOff>489025</xdr:colOff>
      <xdr:row>54</xdr:row>
      <xdr:rowOff>193414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ED8004-1C26-4DF2-8A8A-07AEEEDB0843}"/>
            </a:ext>
          </a:extLst>
        </xdr:cNvPr>
        <xdr:cNvSpPr/>
      </xdr:nvSpPr>
      <xdr:spPr>
        <a:xfrm>
          <a:off x="14287500" y="19895484"/>
          <a:ext cx="556260" cy="3676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1008529</xdr:colOff>
      <xdr:row>62</xdr:row>
      <xdr:rowOff>15128</xdr:rowOff>
    </xdr:from>
    <xdr:to>
      <xdr:col>4</xdr:col>
      <xdr:colOff>617220</xdr:colOff>
      <xdr:row>63</xdr:row>
      <xdr:rowOff>57374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146132F-EBC3-4331-B2AE-F913D60CD26C}"/>
            </a:ext>
          </a:extLst>
        </xdr:cNvPr>
        <xdr:cNvSpPr/>
      </xdr:nvSpPr>
      <xdr:spPr>
        <a:xfrm>
          <a:off x="6667500" y="22505334"/>
          <a:ext cx="1760220" cy="34480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1512794</xdr:colOff>
      <xdr:row>36</xdr:row>
      <xdr:rowOff>271184</xdr:rowOff>
    </xdr:from>
    <xdr:to>
      <xdr:col>7</xdr:col>
      <xdr:colOff>489025</xdr:colOff>
      <xdr:row>53</xdr:row>
      <xdr:rowOff>57824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1155F8F-2B0C-4EDE-B500-92825008C5EF}"/>
            </a:ext>
          </a:extLst>
        </xdr:cNvPr>
        <xdr:cNvSpPr/>
      </xdr:nvSpPr>
      <xdr:spPr>
        <a:xfrm>
          <a:off x="14287500" y="14894860"/>
          <a:ext cx="556260" cy="4930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7</xdr:col>
      <xdr:colOff>150010</xdr:colOff>
      <xdr:row>81</xdr:row>
      <xdr:rowOff>272769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0AD8E30-2F04-4E86-92D7-C604C3DC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397882"/>
          <a:ext cx="14504745" cy="5113711"/>
        </a:xfrm>
        <a:prstGeom prst="rect">
          <a:avLst/>
        </a:prstGeom>
      </xdr:spPr>
    </xdr:pic>
    <xdr:clientData/>
  </xdr:twoCellAnchor>
  <xdr:twoCellAnchor>
    <xdr:from>
      <xdr:col>4</xdr:col>
      <xdr:colOff>967740</xdr:colOff>
      <xdr:row>71</xdr:row>
      <xdr:rowOff>301102</xdr:rowOff>
    </xdr:from>
    <xdr:to>
      <xdr:col>4</xdr:col>
      <xdr:colOff>2308860</xdr:colOff>
      <xdr:row>74</xdr:row>
      <xdr:rowOff>41125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13A460DF-630D-41B3-8638-254E54581385}"/>
            </a:ext>
          </a:extLst>
        </xdr:cNvPr>
        <xdr:cNvSpPr/>
      </xdr:nvSpPr>
      <xdr:spPr>
        <a:xfrm>
          <a:off x="8778240" y="25514337"/>
          <a:ext cx="1341120" cy="647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7</xdr:col>
      <xdr:colOff>215774</xdr:colOff>
      <xdr:row>62</xdr:row>
      <xdr:rowOff>5864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D60E88-204E-4715-8327-0A96D2DE7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69588"/>
          <a:ext cx="15175627" cy="8477511"/>
        </a:xfrm>
        <a:prstGeom prst="rect">
          <a:avLst/>
        </a:prstGeom>
      </xdr:spPr>
    </xdr:pic>
    <xdr:clientData/>
  </xdr:twoCellAnchor>
  <xdr:twoCellAnchor>
    <xdr:from>
      <xdr:col>6</xdr:col>
      <xdr:colOff>1042147</xdr:colOff>
      <xdr:row>52</xdr:row>
      <xdr:rowOff>81241</xdr:rowOff>
    </xdr:from>
    <xdr:to>
      <xdr:col>7</xdr:col>
      <xdr:colOff>18378</xdr:colOff>
      <xdr:row>53</xdr:row>
      <xdr:rowOff>146347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210143D-4588-47A3-ABAE-5E00C271FDC9}"/>
            </a:ext>
          </a:extLst>
        </xdr:cNvPr>
        <xdr:cNvSpPr/>
      </xdr:nvSpPr>
      <xdr:spPr>
        <a:xfrm>
          <a:off x="14421971" y="17696888"/>
          <a:ext cx="556260" cy="3676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818030</xdr:colOff>
      <xdr:row>60</xdr:row>
      <xdr:rowOff>225797</xdr:rowOff>
    </xdr:from>
    <xdr:to>
      <xdr:col>3</xdr:col>
      <xdr:colOff>2578250</xdr:colOff>
      <xdr:row>61</xdr:row>
      <xdr:rowOff>268044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FF6BB4CB-E7A8-445C-99E5-790AD89936DD}"/>
            </a:ext>
          </a:extLst>
        </xdr:cNvPr>
        <xdr:cNvSpPr/>
      </xdr:nvSpPr>
      <xdr:spPr>
        <a:xfrm>
          <a:off x="6712324" y="20261915"/>
          <a:ext cx="1760220" cy="34480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1053353</xdr:colOff>
      <xdr:row>37</xdr:row>
      <xdr:rowOff>201705</xdr:rowOff>
    </xdr:from>
    <xdr:to>
      <xdr:col>7</xdr:col>
      <xdr:colOff>29584</xdr:colOff>
      <xdr:row>51</xdr:row>
      <xdr:rowOff>235324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93F4C78A-63F3-4D33-BB88-C0598F3922DF}"/>
            </a:ext>
          </a:extLst>
        </xdr:cNvPr>
        <xdr:cNvSpPr/>
      </xdr:nvSpPr>
      <xdr:spPr>
        <a:xfrm>
          <a:off x="14433177" y="13278970"/>
          <a:ext cx="556260" cy="42694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6</xdr:col>
      <xdr:colOff>693330</xdr:colOff>
      <xdr:row>82</xdr:row>
      <xdr:rowOff>80428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C91B40B-2B9C-43EE-913E-48760C19F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246353"/>
          <a:ext cx="14073154" cy="5526487"/>
        </a:xfrm>
        <a:prstGeom prst="rect">
          <a:avLst/>
        </a:prstGeom>
      </xdr:spPr>
    </xdr:pic>
    <xdr:clientData/>
  </xdr:twoCellAnchor>
  <xdr:twoCellAnchor>
    <xdr:from>
      <xdr:col>3</xdr:col>
      <xdr:colOff>2529841</xdr:colOff>
      <xdr:row>71</xdr:row>
      <xdr:rowOff>182205</xdr:rowOff>
    </xdr:from>
    <xdr:to>
      <xdr:col>4</xdr:col>
      <xdr:colOff>318696</xdr:colOff>
      <xdr:row>74</xdr:row>
      <xdr:rowOff>58718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BE32117F-D81C-493A-B862-4D4CFFF4C303}"/>
            </a:ext>
          </a:extLst>
        </xdr:cNvPr>
        <xdr:cNvSpPr/>
      </xdr:nvSpPr>
      <xdr:spPr>
        <a:xfrm>
          <a:off x="8424135" y="23546470"/>
          <a:ext cx="1341120" cy="78418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4482-7223-4C81-9154-484D25AD28AC}">
  <sheetPr>
    <pageSetUpPr fitToPage="1"/>
  </sheetPr>
  <dimension ref="A1:I33"/>
  <sheetViews>
    <sheetView tabSelected="1" zoomScale="85" zoomScaleNormal="85" workbookViewId="0">
      <selection activeCell="J63" sqref="J63"/>
    </sheetView>
  </sheetViews>
  <sheetFormatPr defaultColWidth="9" defaultRowHeight="24" x14ac:dyDescent="0.55000000000000004"/>
  <cols>
    <col min="1" max="1" width="9" style="1"/>
    <col min="2" max="2" width="40.75" style="1" bestFit="1" customWidth="1"/>
    <col min="3" max="3" width="24.625" style="1" customWidth="1"/>
    <col min="4" max="4" width="28.25" style="1" customWidth="1"/>
    <col min="5" max="5" width="30.875" style="1" customWidth="1"/>
    <col min="6" max="6" width="34.25" style="1" customWidth="1"/>
    <col min="7" max="7" width="20.75" style="1" customWidth="1"/>
    <col min="8" max="8" width="14.25" style="1" customWidth="1"/>
    <col min="9" max="9" width="4.75" style="1" customWidth="1"/>
    <col min="10" max="10" width="16.375" style="1" customWidth="1"/>
    <col min="11" max="11" width="14.75" style="1" bestFit="1" customWidth="1"/>
    <col min="12" max="13" width="27.625" style="1" customWidth="1"/>
    <col min="14" max="14" width="14" style="1" bestFit="1" customWidth="1"/>
    <col min="15" max="16384" width="9" style="1"/>
  </cols>
  <sheetData>
    <row r="1" spans="1:9" ht="27" x14ac:dyDescent="0.6">
      <c r="A1" s="52" t="s">
        <v>17</v>
      </c>
      <c r="B1" s="11"/>
      <c r="C1" s="11"/>
    </row>
    <row r="2" spans="1:9" ht="48" x14ac:dyDescent="0.55000000000000004">
      <c r="A2" s="22" t="s">
        <v>42</v>
      </c>
      <c r="B2" s="22" t="s">
        <v>25</v>
      </c>
      <c r="C2" s="22" t="s">
        <v>69</v>
      </c>
      <c r="D2" s="22" t="s">
        <v>26</v>
      </c>
      <c r="E2" s="22" t="s">
        <v>50</v>
      </c>
      <c r="F2" s="22" t="s">
        <v>27</v>
      </c>
      <c r="G2" s="22" t="s">
        <v>28</v>
      </c>
    </row>
    <row r="3" spans="1:9" ht="48" x14ac:dyDescent="0.55000000000000004">
      <c r="A3" s="36">
        <v>1</v>
      </c>
      <c r="B3" s="37" t="s">
        <v>47</v>
      </c>
      <c r="C3" s="48" t="s">
        <v>39</v>
      </c>
      <c r="D3" s="38">
        <v>5</v>
      </c>
      <c r="E3" s="39">
        <v>2</v>
      </c>
      <c r="F3" s="38">
        <f t="shared" ref="F3:F10" si="0">IF(E3&lt;&gt;0,D3/E3,D3)</f>
        <v>2.5</v>
      </c>
      <c r="G3" s="38"/>
    </row>
    <row r="4" spans="1:9" ht="48" x14ac:dyDescent="0.55000000000000004">
      <c r="A4" s="36">
        <v>2</v>
      </c>
      <c r="B4" s="37" t="s">
        <v>48</v>
      </c>
      <c r="C4" s="36" t="s">
        <v>36</v>
      </c>
      <c r="D4" s="38">
        <v>5</v>
      </c>
      <c r="E4" s="39">
        <v>2</v>
      </c>
      <c r="F4" s="38">
        <f t="shared" si="0"/>
        <v>2.5</v>
      </c>
      <c r="G4" s="38"/>
    </row>
    <row r="5" spans="1:9" ht="48" x14ac:dyDescent="0.55000000000000004">
      <c r="A5" s="36">
        <v>3</v>
      </c>
      <c r="B5" s="40" t="s">
        <v>44</v>
      </c>
      <c r="C5" s="41" t="s">
        <v>34</v>
      </c>
      <c r="D5" s="42">
        <v>8</v>
      </c>
      <c r="E5" s="43">
        <v>2</v>
      </c>
      <c r="F5" s="38">
        <f t="shared" si="0"/>
        <v>4</v>
      </c>
      <c r="G5" s="42"/>
    </row>
    <row r="6" spans="1:9" ht="48" x14ac:dyDescent="0.55000000000000004">
      <c r="A6" s="36">
        <v>4</v>
      </c>
      <c r="B6" s="37" t="s">
        <v>49</v>
      </c>
      <c r="C6" s="36" t="s">
        <v>40</v>
      </c>
      <c r="D6" s="38">
        <v>8</v>
      </c>
      <c r="E6" s="39"/>
      <c r="F6" s="38">
        <f t="shared" si="0"/>
        <v>8</v>
      </c>
      <c r="G6" s="38"/>
    </row>
    <row r="7" spans="1:9" ht="48" x14ac:dyDescent="0.55000000000000004">
      <c r="A7" s="36">
        <v>5</v>
      </c>
      <c r="B7" s="37" t="s">
        <v>43</v>
      </c>
      <c r="C7" s="36" t="s">
        <v>37</v>
      </c>
      <c r="D7" s="38">
        <v>11</v>
      </c>
      <c r="E7" s="39"/>
      <c r="F7" s="38">
        <f t="shared" ref="F7" si="1">IF(E7&lt;&gt;0,D7/E7,D7)</f>
        <v>11</v>
      </c>
      <c r="G7" s="38"/>
    </row>
    <row r="8" spans="1:9" ht="48" x14ac:dyDescent="0.55000000000000004">
      <c r="A8" s="36">
        <v>6</v>
      </c>
      <c r="B8" s="37" t="s">
        <v>45</v>
      </c>
      <c r="C8" s="48" t="s">
        <v>33</v>
      </c>
      <c r="D8" s="38">
        <v>11</v>
      </c>
      <c r="E8" s="39"/>
      <c r="F8" s="38">
        <f t="shared" si="0"/>
        <v>11</v>
      </c>
      <c r="G8" s="38"/>
    </row>
    <row r="9" spans="1:9" ht="48" x14ac:dyDescent="0.55000000000000004">
      <c r="A9" s="36">
        <v>7</v>
      </c>
      <c r="B9" s="37" t="s">
        <v>49</v>
      </c>
      <c r="C9" s="36" t="s">
        <v>38</v>
      </c>
      <c r="D9" s="38">
        <v>11</v>
      </c>
      <c r="E9" s="39"/>
      <c r="F9" s="38">
        <f t="shared" si="0"/>
        <v>11</v>
      </c>
      <c r="G9" s="38"/>
      <c r="I9" s="11"/>
    </row>
    <row r="10" spans="1:9" ht="48" x14ac:dyDescent="0.55000000000000004">
      <c r="A10" s="36">
        <v>8</v>
      </c>
      <c r="B10" s="44" t="s">
        <v>46</v>
      </c>
      <c r="C10" s="49" t="s">
        <v>41</v>
      </c>
      <c r="D10" s="45">
        <v>12.75</v>
      </c>
      <c r="E10" s="46"/>
      <c r="F10" s="45">
        <f t="shared" si="0"/>
        <v>12.75</v>
      </c>
      <c r="G10" s="45">
        <f>F10</f>
        <v>12.75</v>
      </c>
    </row>
    <row r="11" spans="1:9" x14ac:dyDescent="0.55000000000000004">
      <c r="A11" s="6"/>
      <c r="B11" s="6" t="s">
        <v>3</v>
      </c>
      <c r="C11" s="6"/>
      <c r="D11" s="7">
        <f>SUM(D3:D10)</f>
        <v>71.75</v>
      </c>
      <c r="E11" s="7"/>
      <c r="F11" s="7">
        <f>SUM(F3:F10)</f>
        <v>62.75</v>
      </c>
      <c r="G11" s="25">
        <f>SUM(G3:G10)</f>
        <v>12.75</v>
      </c>
    </row>
    <row r="12" spans="1:9" ht="72" x14ac:dyDescent="0.55000000000000004">
      <c r="A12" s="8"/>
      <c r="B12" s="8"/>
      <c r="C12" s="8"/>
      <c r="D12" s="35" t="s">
        <v>51</v>
      </c>
      <c r="E12" s="10"/>
      <c r="F12" s="34" t="s">
        <v>79</v>
      </c>
      <c r="G12" s="9"/>
    </row>
    <row r="13" spans="1:9" x14ac:dyDescent="0.55000000000000004">
      <c r="B13" s="11" t="s">
        <v>0</v>
      </c>
      <c r="C13" s="11"/>
    </row>
    <row r="14" spans="1:9" x14ac:dyDescent="0.55000000000000004">
      <c r="B14" s="1" t="s">
        <v>1</v>
      </c>
    </row>
    <row r="15" spans="1:9" x14ac:dyDescent="0.55000000000000004">
      <c r="B15" s="1" t="s">
        <v>15</v>
      </c>
    </row>
    <row r="16" spans="1:9" x14ac:dyDescent="0.55000000000000004">
      <c r="B16" s="1" t="s">
        <v>16</v>
      </c>
    </row>
    <row r="17" spans="2:6" x14ac:dyDescent="0.55000000000000004">
      <c r="B17" s="1" t="s">
        <v>2</v>
      </c>
    </row>
    <row r="18" spans="2:6" x14ac:dyDescent="0.55000000000000004">
      <c r="B18" s="1" t="s">
        <v>54</v>
      </c>
    </row>
    <row r="20" spans="2:6" ht="30.75" x14ac:dyDescent="0.7">
      <c r="B20" s="51" t="s">
        <v>14</v>
      </c>
    </row>
    <row r="21" spans="2:6" ht="44.25" customHeight="1" x14ac:dyDescent="0.55000000000000004">
      <c r="B21" s="24" t="s">
        <v>6</v>
      </c>
      <c r="C21" s="24" t="s">
        <v>7</v>
      </c>
      <c r="D21" s="53" t="s">
        <v>78</v>
      </c>
      <c r="E21" s="54"/>
      <c r="F21" s="21" t="s">
        <v>9</v>
      </c>
    </row>
    <row r="22" spans="2:6" x14ac:dyDescent="0.55000000000000004">
      <c r="B22" s="20"/>
      <c r="C22" s="20" t="s">
        <v>29</v>
      </c>
      <c r="D22" s="19" t="s">
        <v>52</v>
      </c>
      <c r="E22" s="19" t="s">
        <v>53</v>
      </c>
      <c r="F22" s="20" t="s">
        <v>19</v>
      </c>
    </row>
    <row r="23" spans="2:6" x14ac:dyDescent="0.55000000000000004">
      <c r="B23" s="2" t="s">
        <v>10</v>
      </c>
      <c r="C23" s="3">
        <f>'MTEP 1-2568'!G11</f>
        <v>12.75</v>
      </c>
      <c r="D23" s="13">
        <f>F3/35</f>
        <v>7.1428571428571425E-2</v>
      </c>
      <c r="E23" s="13">
        <f>F8/35</f>
        <v>0.31428571428571428</v>
      </c>
      <c r="F23" s="4" t="s">
        <v>19</v>
      </c>
    </row>
    <row r="24" spans="2:6" x14ac:dyDescent="0.55000000000000004">
      <c r="B24" s="14" t="s">
        <v>66</v>
      </c>
      <c r="C24" s="3">
        <v>8</v>
      </c>
      <c r="D24" s="3"/>
      <c r="E24" s="3"/>
      <c r="F24" s="5"/>
    </row>
    <row r="25" spans="2:6" x14ac:dyDescent="0.55000000000000004">
      <c r="B25" s="2" t="s">
        <v>11</v>
      </c>
      <c r="C25" s="3">
        <v>2</v>
      </c>
      <c r="D25" s="3"/>
      <c r="E25" s="3"/>
      <c r="F25" s="4"/>
    </row>
    <row r="26" spans="2:6" x14ac:dyDescent="0.55000000000000004">
      <c r="B26" s="15" t="s">
        <v>12</v>
      </c>
      <c r="C26" s="12">
        <f>SUM(C23:C25)</f>
        <v>22.75</v>
      </c>
      <c r="D26" s="12"/>
      <c r="E26" s="12"/>
      <c r="F26" s="4"/>
    </row>
    <row r="27" spans="2:6" x14ac:dyDescent="0.55000000000000004">
      <c r="B27" s="16" t="s">
        <v>13</v>
      </c>
      <c r="C27" s="18">
        <f>C26/35</f>
        <v>0.65</v>
      </c>
      <c r="D27" s="17"/>
      <c r="E27" s="17"/>
      <c r="F27" s="17"/>
    </row>
    <row r="28" spans="2:6" x14ac:dyDescent="0.55000000000000004">
      <c r="B28" s="11" t="s">
        <v>4</v>
      </c>
    </row>
    <row r="29" spans="2:6" x14ac:dyDescent="0.55000000000000004">
      <c r="B29" s="1" t="s">
        <v>70</v>
      </c>
    </row>
    <row r="30" spans="2:6" x14ac:dyDescent="0.55000000000000004">
      <c r="B30" s="1" t="s">
        <v>71</v>
      </c>
    </row>
    <row r="31" spans="2:6" x14ac:dyDescent="0.55000000000000004">
      <c r="B31" s="1" t="s">
        <v>5</v>
      </c>
    </row>
    <row r="32" spans="2:6" x14ac:dyDescent="0.55000000000000004">
      <c r="B32" s="1" t="s">
        <v>72</v>
      </c>
    </row>
    <row r="33" spans="2:2" x14ac:dyDescent="0.55000000000000004">
      <c r="B33" s="1" t="s">
        <v>73</v>
      </c>
    </row>
  </sheetData>
  <mergeCells count="1">
    <mergeCell ref="D21:E21"/>
  </mergeCells>
  <printOptions horizontalCentered="1"/>
  <pageMargins left="0.11811023622047245" right="0.11811023622047245" top="0.31496062992125984" bottom="0.23622047244094491" header="0.31496062992125984" footer="0.31496062992125984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1213-3543-4339-B745-DBEC3867606D}">
  <sheetPr>
    <pageSetUpPr fitToPage="1"/>
  </sheetPr>
  <dimension ref="A1:I33"/>
  <sheetViews>
    <sheetView topLeftCell="A45" zoomScale="85" zoomScaleNormal="85" workbookViewId="0">
      <selection activeCell="J65" sqref="J65"/>
    </sheetView>
  </sheetViews>
  <sheetFormatPr defaultColWidth="9" defaultRowHeight="24" x14ac:dyDescent="0.55000000000000004"/>
  <cols>
    <col min="1" max="1" width="10.25" style="1" customWidth="1"/>
    <col min="2" max="2" width="42.25" style="1" customWidth="1"/>
    <col min="3" max="3" width="24.875" style="1" customWidth="1"/>
    <col min="4" max="4" width="46.625" style="1" bestFit="1" customWidth="1"/>
    <col min="5" max="5" width="17.375" style="1" customWidth="1"/>
    <col min="6" max="6" width="34.25" style="1" customWidth="1"/>
    <col min="7" max="7" width="20.75" style="1" customWidth="1"/>
    <col min="8" max="8" width="12.375" style="1" bestFit="1" customWidth="1"/>
    <col min="9" max="9" width="4.75" style="1" customWidth="1"/>
    <col min="10" max="10" width="33.875" style="1" customWidth="1"/>
    <col min="11" max="11" width="14.75" style="1" bestFit="1" customWidth="1"/>
    <col min="12" max="12" width="40.375" style="1" customWidth="1"/>
    <col min="13" max="13" width="14" style="1" bestFit="1" customWidth="1"/>
    <col min="14" max="16384" width="9" style="1"/>
  </cols>
  <sheetData>
    <row r="1" spans="1:9" ht="27" x14ac:dyDescent="0.6">
      <c r="A1" s="52" t="s">
        <v>17</v>
      </c>
      <c r="B1" s="11"/>
      <c r="C1" s="11"/>
    </row>
    <row r="2" spans="1:9" ht="72" x14ac:dyDescent="0.55000000000000004">
      <c r="A2" s="22" t="s">
        <v>42</v>
      </c>
      <c r="B2" s="22" t="s">
        <v>25</v>
      </c>
      <c r="C2" s="22" t="s">
        <v>69</v>
      </c>
      <c r="D2" s="22" t="s">
        <v>26</v>
      </c>
      <c r="E2" s="22" t="s">
        <v>50</v>
      </c>
      <c r="F2" s="22" t="s">
        <v>27</v>
      </c>
      <c r="G2" s="22" t="s">
        <v>28</v>
      </c>
    </row>
    <row r="3" spans="1:9" x14ac:dyDescent="0.55000000000000004">
      <c r="A3" s="36">
        <v>1</v>
      </c>
      <c r="B3" s="37" t="s">
        <v>57</v>
      </c>
      <c r="C3" s="48" t="s">
        <v>35</v>
      </c>
      <c r="D3" s="38">
        <v>2</v>
      </c>
      <c r="E3" s="39">
        <v>2</v>
      </c>
      <c r="F3" s="38">
        <f t="shared" ref="F3:F5" si="0">IF(E3&lt;&gt;0,D3/E3,D3)</f>
        <v>1</v>
      </c>
      <c r="G3" s="38"/>
    </row>
    <row r="4" spans="1:9" x14ac:dyDescent="0.55000000000000004">
      <c r="A4" s="36">
        <v>2</v>
      </c>
      <c r="B4" s="37" t="s">
        <v>61</v>
      </c>
      <c r="C4" s="36" t="s">
        <v>56</v>
      </c>
      <c r="D4" s="38">
        <v>2.5</v>
      </c>
      <c r="E4" s="39">
        <v>2</v>
      </c>
      <c r="F4" s="38">
        <f t="shared" si="0"/>
        <v>1.25</v>
      </c>
      <c r="G4" s="38"/>
    </row>
    <row r="5" spans="1:9" ht="48" x14ac:dyDescent="0.55000000000000004">
      <c r="A5" s="36">
        <v>3</v>
      </c>
      <c r="B5" s="44" t="s">
        <v>59</v>
      </c>
      <c r="C5" s="49" t="s">
        <v>63</v>
      </c>
      <c r="D5" s="45">
        <v>3.75</v>
      </c>
      <c r="E5" s="43">
        <v>2</v>
      </c>
      <c r="F5" s="47">
        <f t="shared" si="0"/>
        <v>1.875</v>
      </c>
      <c r="G5" s="47">
        <f>F5</f>
        <v>1.875</v>
      </c>
    </row>
    <row r="6" spans="1:9" x14ac:dyDescent="0.55000000000000004">
      <c r="A6" s="36">
        <v>4</v>
      </c>
      <c r="B6" s="37" t="s">
        <v>57</v>
      </c>
      <c r="C6" s="48" t="s">
        <v>55</v>
      </c>
      <c r="D6" s="38">
        <v>5</v>
      </c>
      <c r="E6" s="39"/>
      <c r="F6" s="38">
        <f>IF(E6&lt;&gt;0,D6/E6,D6)</f>
        <v>5</v>
      </c>
      <c r="G6" s="38"/>
    </row>
    <row r="7" spans="1:9" x14ac:dyDescent="0.55000000000000004">
      <c r="A7" s="36">
        <v>5</v>
      </c>
      <c r="B7" s="37" t="s">
        <v>62</v>
      </c>
      <c r="C7" s="36" t="s">
        <v>56</v>
      </c>
      <c r="D7" s="38">
        <v>7.5</v>
      </c>
      <c r="E7" s="39"/>
      <c r="F7" s="38">
        <f t="shared" ref="F7:F9" si="1">IF(E7&lt;&gt;0,D7/E7,D7)</f>
        <v>7.5</v>
      </c>
      <c r="G7" s="38"/>
    </row>
    <row r="8" spans="1:9" x14ac:dyDescent="0.55000000000000004">
      <c r="A8" s="36">
        <v>6</v>
      </c>
      <c r="B8" s="37" t="s">
        <v>60</v>
      </c>
      <c r="C8" s="36" t="s">
        <v>64</v>
      </c>
      <c r="D8" s="38">
        <v>11</v>
      </c>
      <c r="E8" s="39"/>
      <c r="F8" s="38">
        <f t="shared" si="1"/>
        <v>11</v>
      </c>
      <c r="G8" s="38"/>
    </row>
    <row r="9" spans="1:9" ht="48" x14ac:dyDescent="0.55000000000000004">
      <c r="A9" s="36">
        <v>7</v>
      </c>
      <c r="B9" s="44" t="s">
        <v>58</v>
      </c>
      <c r="C9" s="49" t="s">
        <v>63</v>
      </c>
      <c r="D9" s="45">
        <v>13.5</v>
      </c>
      <c r="E9" s="39"/>
      <c r="F9" s="45">
        <f t="shared" si="1"/>
        <v>13.5</v>
      </c>
      <c r="G9" s="45">
        <f>F9</f>
        <v>13.5</v>
      </c>
      <c r="I9" s="11"/>
    </row>
    <row r="10" spans="1:9" x14ac:dyDescent="0.55000000000000004">
      <c r="A10" s="6"/>
      <c r="B10" s="6" t="s">
        <v>3</v>
      </c>
      <c r="C10" s="6"/>
      <c r="D10" s="7">
        <f>SUM(D3:D9)</f>
        <v>45.25</v>
      </c>
      <c r="E10" s="7"/>
      <c r="F10" s="7">
        <f>SUM(F3:F9)</f>
        <v>41.125</v>
      </c>
      <c r="G10" s="25">
        <f>SUM(G3:G9)</f>
        <v>15.375</v>
      </c>
    </row>
    <row r="11" spans="1:9" ht="72" x14ac:dyDescent="0.55000000000000004">
      <c r="A11" s="8"/>
      <c r="B11" s="8"/>
      <c r="C11" s="8"/>
      <c r="D11" s="35" t="s">
        <v>51</v>
      </c>
      <c r="E11" s="10"/>
      <c r="F11" s="34" t="s">
        <v>79</v>
      </c>
      <c r="G11" s="9"/>
    </row>
    <row r="12" spans="1:9" x14ac:dyDescent="0.55000000000000004">
      <c r="B12" s="11" t="s">
        <v>0</v>
      </c>
      <c r="C12" s="11"/>
    </row>
    <row r="13" spans="1:9" x14ac:dyDescent="0.55000000000000004">
      <c r="B13" s="1" t="s">
        <v>1</v>
      </c>
    </row>
    <row r="14" spans="1:9" x14ac:dyDescent="0.55000000000000004">
      <c r="B14" s="1" t="s">
        <v>15</v>
      </c>
    </row>
    <row r="15" spans="1:9" x14ac:dyDescent="0.55000000000000004">
      <c r="B15" s="1" t="s">
        <v>16</v>
      </c>
    </row>
    <row r="16" spans="1:9" x14ac:dyDescent="0.55000000000000004">
      <c r="B16" s="1" t="s">
        <v>2</v>
      </c>
    </row>
    <row r="17" spans="2:5" x14ac:dyDescent="0.55000000000000004">
      <c r="B17" s="1" t="s">
        <v>65</v>
      </c>
    </row>
    <row r="19" spans="2:5" x14ac:dyDescent="0.55000000000000004">
      <c r="B19" s="11" t="s">
        <v>18</v>
      </c>
    </row>
    <row r="20" spans="2:5" x14ac:dyDescent="0.55000000000000004">
      <c r="B20" s="24" t="s">
        <v>6</v>
      </c>
      <c r="C20" s="24" t="s">
        <v>7</v>
      </c>
      <c r="D20" s="23" t="s">
        <v>30</v>
      </c>
      <c r="E20" s="21" t="s">
        <v>9</v>
      </c>
    </row>
    <row r="21" spans="2:5" x14ac:dyDescent="0.55000000000000004">
      <c r="B21" s="20"/>
      <c r="C21" s="20" t="s">
        <v>29</v>
      </c>
      <c r="D21" s="19" t="s">
        <v>52</v>
      </c>
      <c r="E21" s="20" t="s">
        <v>19</v>
      </c>
    </row>
    <row r="22" spans="2:5" x14ac:dyDescent="0.55000000000000004">
      <c r="B22" s="2" t="s">
        <v>10</v>
      </c>
      <c r="C22" s="3">
        <f>'MTEP 2-2568'!G10</f>
        <v>15.375</v>
      </c>
      <c r="D22" s="13">
        <f>(F3+F6)/35</f>
        <v>0.17142857142857143</v>
      </c>
      <c r="E22" s="4" t="s">
        <v>19</v>
      </c>
    </row>
    <row r="23" spans="2:5" x14ac:dyDescent="0.55000000000000004">
      <c r="B23" s="14" t="s">
        <v>67</v>
      </c>
      <c r="C23" s="3">
        <v>6</v>
      </c>
      <c r="D23" s="3"/>
      <c r="E23" s="5"/>
    </row>
    <row r="24" spans="2:5" x14ac:dyDescent="0.55000000000000004">
      <c r="B24" s="2" t="s">
        <v>68</v>
      </c>
      <c r="C24" s="3">
        <v>0</v>
      </c>
      <c r="D24" s="3"/>
      <c r="E24" s="4"/>
    </row>
    <row r="25" spans="2:5" x14ac:dyDescent="0.55000000000000004">
      <c r="B25" s="15" t="s">
        <v>12</v>
      </c>
      <c r="C25" s="12">
        <f>SUM(C22:C24)</f>
        <v>21.375</v>
      </c>
      <c r="D25" s="12"/>
      <c r="E25" s="4"/>
    </row>
    <row r="26" spans="2:5" x14ac:dyDescent="0.55000000000000004">
      <c r="B26" s="16" t="s">
        <v>13</v>
      </c>
      <c r="C26" s="18">
        <f>C25/35</f>
        <v>0.61071428571428577</v>
      </c>
      <c r="D26" s="17"/>
      <c r="E26" s="17"/>
    </row>
    <row r="28" spans="2:5" x14ac:dyDescent="0.55000000000000004">
      <c r="B28" s="11" t="s">
        <v>4</v>
      </c>
    </row>
    <row r="29" spans="2:5" x14ac:dyDescent="0.55000000000000004">
      <c r="B29" s="1" t="s">
        <v>74</v>
      </c>
    </row>
    <row r="30" spans="2:5" x14ac:dyDescent="0.55000000000000004">
      <c r="B30" s="1" t="s">
        <v>75</v>
      </c>
    </row>
    <row r="31" spans="2:5" x14ac:dyDescent="0.55000000000000004">
      <c r="B31" s="1" t="s">
        <v>5</v>
      </c>
    </row>
    <row r="32" spans="2:5" x14ac:dyDescent="0.55000000000000004">
      <c r="B32" s="1" t="s">
        <v>76</v>
      </c>
    </row>
    <row r="33" spans="2:2" x14ac:dyDescent="0.55000000000000004">
      <c r="B33" s="50" t="s">
        <v>77</v>
      </c>
    </row>
  </sheetData>
  <printOptions horizontalCentered="1"/>
  <pageMargins left="0.11811023622047245" right="0.11811023622047245" top="0.19685039370078741" bottom="0.19685039370078741" header="0.31496062992125984" footer="0.31496062992125984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40ED-2CF8-4D9F-A15A-BD1022E01A0E}">
  <sheetPr>
    <pageSetUpPr fitToPage="1"/>
  </sheetPr>
  <dimension ref="A1:E7"/>
  <sheetViews>
    <sheetView zoomScale="85" zoomScaleNormal="85" workbookViewId="0">
      <selection activeCell="B15" sqref="B15"/>
    </sheetView>
  </sheetViews>
  <sheetFormatPr defaultColWidth="9" defaultRowHeight="24" x14ac:dyDescent="0.55000000000000004"/>
  <cols>
    <col min="1" max="1" width="34.75" style="1" customWidth="1"/>
    <col min="2" max="2" width="38" style="1" customWidth="1"/>
    <col min="3" max="4" width="23" style="1" customWidth="1"/>
    <col min="5" max="5" width="18" style="1" customWidth="1"/>
    <col min="6" max="16384" width="9" style="1"/>
  </cols>
  <sheetData>
    <row r="1" spans="1:5" ht="27" x14ac:dyDescent="0.6">
      <c r="A1" s="52" t="s">
        <v>24</v>
      </c>
    </row>
    <row r="2" spans="1:5" x14ac:dyDescent="0.55000000000000004">
      <c r="A2" s="27" t="s">
        <v>20</v>
      </c>
      <c r="B2" s="31" t="s">
        <v>31</v>
      </c>
      <c r="C2" s="55" t="s">
        <v>8</v>
      </c>
      <c r="D2" s="54"/>
      <c r="E2" s="21" t="s">
        <v>9</v>
      </c>
    </row>
    <row r="3" spans="1:5" x14ac:dyDescent="0.55000000000000004">
      <c r="A3" s="28"/>
      <c r="B3" s="32" t="s">
        <v>32</v>
      </c>
      <c r="C3" s="19" t="s">
        <v>52</v>
      </c>
      <c r="D3" s="19" t="s">
        <v>53</v>
      </c>
      <c r="E3" s="20" t="s">
        <v>19</v>
      </c>
    </row>
    <row r="4" spans="1:5" ht="35.25" customHeight="1" x14ac:dyDescent="0.55000000000000004">
      <c r="A4" s="29" t="s">
        <v>21</v>
      </c>
      <c r="B4" s="13">
        <f>'MTEP 1-2568'!C27</f>
        <v>0.65</v>
      </c>
      <c r="C4" s="13">
        <f>'MTEP 1-2568'!D23</f>
        <v>7.1428571428571425E-2</v>
      </c>
      <c r="D4" s="13">
        <f>'MTEP 1-2568'!E23</f>
        <v>0.31428571428571428</v>
      </c>
      <c r="E4" s="4"/>
    </row>
    <row r="5" spans="1:5" ht="35.25" customHeight="1" x14ac:dyDescent="0.55000000000000004">
      <c r="A5" s="30" t="s">
        <v>22</v>
      </c>
      <c r="B5" s="33">
        <f>'MTEP 2-2568'!C26</f>
        <v>0.61071428571428577</v>
      </c>
      <c r="C5" s="13">
        <f>'MTEP 2-2568'!D22</f>
        <v>0.17142857142857143</v>
      </c>
      <c r="D5" s="13"/>
      <c r="E5" s="5"/>
    </row>
    <row r="6" spans="1:5" ht="35.25" customHeight="1" x14ac:dyDescent="0.55000000000000004">
      <c r="A6" s="16" t="s">
        <v>23</v>
      </c>
      <c r="B6" s="18">
        <f>SUM(B4:B5)/2</f>
        <v>0.63035714285714284</v>
      </c>
      <c r="C6" s="26">
        <f>SUM(C4:C5)/2</f>
        <v>0.12142857142857143</v>
      </c>
      <c r="D6" s="26">
        <f t="shared" ref="D6" si="0">SUM(D4:D5)/2</f>
        <v>0.15714285714285714</v>
      </c>
      <c r="E6" s="17"/>
    </row>
    <row r="7" spans="1:5" x14ac:dyDescent="0.55000000000000004">
      <c r="A7" s="11"/>
    </row>
  </sheetData>
  <mergeCells count="1">
    <mergeCell ref="C2:D2"/>
  </mergeCells>
  <phoneticPr fontId="8" type="noConversion"/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MTEP 1-2568</vt:lpstr>
      <vt:lpstr>MTEP 2-2568</vt:lpstr>
      <vt:lpstr>ตารางคำนวณ (รวม) MTEP-2568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2026-05-13T05:53:20Z</cp:lastPrinted>
  <dcterms:created xsi:type="dcterms:W3CDTF">2026-05-07T18:04:34Z</dcterms:created>
  <dcterms:modified xsi:type="dcterms:W3CDTF">2026-05-13T05:54:31Z</dcterms:modified>
</cp:coreProperties>
</file>